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mire.mashkulli\Desktop\"/>
    </mc:Choice>
  </mc:AlternateContent>
  <bookViews>
    <workbookView xWindow="0" yWindow="0" windowWidth="15360" windowHeight="7755"/>
  </bookViews>
  <sheets>
    <sheet name="Raporti mujor i TH dhe shpenzim" sheetId="4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Q37" i="4" l="1"/>
  <c r="P37" i="4" s="1"/>
  <c r="U37" i="4"/>
  <c r="S37" i="4"/>
  <c r="R37" i="4"/>
  <c r="U36" i="4" l="1"/>
  <c r="S36" i="4"/>
  <c r="R36" i="4"/>
  <c r="Q36" i="4"/>
  <c r="U35" i="4" l="1"/>
  <c r="S35" i="4"/>
  <c r="R35" i="4"/>
  <c r="Q35" i="4"/>
  <c r="D33" i="4" l="1"/>
  <c r="J33" i="4"/>
  <c r="Q33" i="4"/>
  <c r="P33" i="4" s="1"/>
  <c r="R33" i="4"/>
  <c r="S33" i="4"/>
  <c r="U33" i="4"/>
  <c r="L11" i="4"/>
  <c r="U32" i="4"/>
  <c r="S32" i="4"/>
  <c r="R32" i="4"/>
  <c r="Q32" i="4"/>
  <c r="P32" i="4"/>
  <c r="J32" i="4"/>
  <c r="D32" i="4"/>
  <c r="C32" i="4"/>
  <c r="B32" i="4"/>
  <c r="B33" i="4" l="1"/>
  <c r="C33" i="4"/>
  <c r="L8" i="4"/>
  <c r="S31" i="4" l="1"/>
  <c r="R31" i="4"/>
  <c r="Q31" i="4"/>
  <c r="Q30" i="4" l="1"/>
  <c r="C20" i="4" l="1"/>
  <c r="L18" i="4" l="1"/>
  <c r="P39" i="4" l="1"/>
  <c r="P40" i="4"/>
  <c r="L17" i="4" l="1"/>
  <c r="L16" i="4" l="1"/>
  <c r="L14" i="4" l="1"/>
  <c r="L15" i="4"/>
  <c r="T42" i="4" l="1"/>
  <c r="R42" i="4"/>
  <c r="O42" i="4"/>
  <c r="N42" i="4"/>
  <c r="M42" i="4"/>
  <c r="L42" i="4"/>
  <c r="K42" i="4"/>
  <c r="P41" i="4"/>
  <c r="J41" i="4"/>
  <c r="D41" i="4"/>
  <c r="C41" i="4"/>
  <c r="B41" i="4"/>
  <c r="J40" i="4"/>
  <c r="D40" i="4"/>
  <c r="J39" i="4"/>
  <c r="D39" i="4"/>
  <c r="C39" i="4" s="1"/>
  <c r="P38" i="4"/>
  <c r="J38" i="4"/>
  <c r="D38" i="4"/>
  <c r="J37" i="4"/>
  <c r="D37" i="4"/>
  <c r="P36" i="4"/>
  <c r="J36" i="4"/>
  <c r="D36" i="4"/>
  <c r="U42" i="4"/>
  <c r="P35" i="4"/>
  <c r="J35" i="4"/>
  <c r="P34" i="4"/>
  <c r="J34" i="4"/>
  <c r="D34" i="4"/>
  <c r="I42" i="4"/>
  <c r="H42" i="4"/>
  <c r="S42" i="4"/>
  <c r="P31" i="4"/>
  <c r="J31" i="4"/>
  <c r="F42" i="4"/>
  <c r="Q42" i="4"/>
  <c r="J30" i="4"/>
  <c r="C40" i="4" l="1"/>
  <c r="C38" i="4"/>
  <c r="B38" i="4"/>
  <c r="C37" i="4"/>
  <c r="B37" i="4"/>
  <c r="C36" i="4"/>
  <c r="C34" i="4"/>
  <c r="J42" i="4"/>
  <c r="B34" i="4"/>
  <c r="D35" i="4"/>
  <c r="G42" i="4"/>
  <c r="B39" i="4"/>
  <c r="P30" i="4"/>
  <c r="B36" i="4"/>
  <c r="B40" i="4"/>
  <c r="L13" i="4"/>
  <c r="P42" i="4" l="1"/>
  <c r="D31" i="4"/>
  <c r="C35" i="4"/>
  <c r="B35" i="4"/>
  <c r="L12" i="4"/>
  <c r="B31" i="4" l="1"/>
  <c r="C31" i="4"/>
  <c r="E42" i="4"/>
  <c r="D30" i="4"/>
  <c r="D42" i="4" l="1"/>
  <c r="C30" i="4"/>
  <c r="C42" i="4" s="1"/>
  <c r="B30" i="4"/>
  <c r="B42" i="4" s="1"/>
  <c r="L10" i="4"/>
  <c r="D20" i="4" l="1"/>
  <c r="E20" i="4"/>
  <c r="F20" i="4"/>
  <c r="G20" i="4"/>
  <c r="H20" i="4"/>
  <c r="I20" i="4"/>
  <c r="J20" i="4"/>
  <c r="K20" i="4"/>
  <c r="L9" i="4"/>
  <c r="L20" i="4" l="1"/>
</calcChain>
</file>

<file path=xl/sharedStrings.xml><?xml version="1.0" encoding="utf-8"?>
<sst xmlns="http://schemas.openxmlformats.org/spreadsheetml/2006/main" count="61" uniqueCount="38">
  <si>
    <t>Gjithsej Pranimet</t>
  </si>
  <si>
    <t>Tatimi në pronë</t>
  </si>
  <si>
    <t>Taksa për Leje Ndërtimi</t>
  </si>
  <si>
    <t>Taksa për shfrytëzim të hapësirave publike</t>
  </si>
  <si>
    <t>Taksa për çertifikata dhe dokumente</t>
  </si>
  <si>
    <t>Gjoba ne trafik dhe nga Gjykata</t>
  </si>
  <si>
    <t>Taksa për automjete</t>
  </si>
  <si>
    <t>Participim në Shëndetësi</t>
  </si>
  <si>
    <t>Participim në Arsim</t>
  </si>
  <si>
    <t>Të hyra tjera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</si>
  <si>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</si>
  <si>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</si>
  <si>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</si>
  <si>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</si>
  <si>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</si>
  <si>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</si>
  <si>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</si>
  <si>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</si>
  <si>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</si>
  <si>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</si>
  <si>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Nenetor</t>
  </si>
  <si>
    <t>Dhjetor</t>
  </si>
  <si>
    <t>Viti</t>
  </si>
  <si>
    <t>Muaji</t>
  </si>
  <si>
    <t>Gjithsejt Pagesat</t>
  </si>
  <si>
    <t>Shpenzimet</t>
  </si>
  <si>
    <t>Qeveria Lokale</t>
  </si>
  <si>
    <t>Paga</t>
  </si>
  <si>
    <t>Mallra dhe shërbime</t>
  </si>
  <si>
    <t>Shpenzime komunale</t>
  </si>
  <si>
    <t>Subvencione dhe Transfere</t>
  </si>
  <si>
    <t>Shpenzime Kapitale</t>
  </si>
  <si>
    <t>Arsimi</t>
  </si>
  <si>
    <t>Shëndetësia dhe Sherbimet Sociale</t>
  </si>
  <si>
    <t>SHPENZIMET SIPAS MUAJVE/ 2024</t>
  </si>
  <si>
    <t>TË HYRAT SIPAS MUAJVE/ 2024</t>
  </si>
  <si>
    <t>Shpenzimet 2024</t>
  </si>
  <si>
    <t>Gjithsej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</si>
</sst>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4" x14ac:knownFonts="1">
    <font>
      <sz val="10"/>
      <color rgb="FF000000"/>
      <name val="Arial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</font>
    <font>
      <b/>
      <sz val="9"/>
      <color rgb="FF000000"/>
      <name val="Calibri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b/>
      <i/>
      <sz val="14"/>
      <color rgb="FF000000"/>
      <name val="Arial"/>
      <family val="2"/>
    </font>
    <font>
      <sz val="9"/>
      <color rgb="FF000000"/>
      <name val="Calibri"/>
      <family val="2"/>
    </font>
    <font>
      <sz val="8"/>
      <color rgb="FF000000"/>
      <name val="Arial"/>
      <family val="2"/>
    </font>
    <font>
      <sz val="7"/>
      <color rgb="FF000000"/>
      <name val="Arial"/>
      <family val="2"/>
    </font>
    <font>
      <b/>
      <sz val="10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theme="8" tint="0.79998168889431442"/>
        <bgColor rgb="FFFFFF00"/>
      </patternFill>
    </fill>
    <fill>
      <patternFill patternType="solid">
        <fgColor theme="8" tint="0.79998168889431442"/>
        <bgColor rgb="FFFF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rgb="FFE7E6E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9D9D9"/>
      </patternFill>
    </fill>
    <fill>
      <patternFill patternType="solid">
        <fgColor theme="2" tint="-0.14999847407452621"/>
        <bgColor rgb="FFFFFF00"/>
      </patternFill>
    </fill>
    <fill>
      <patternFill patternType="solid">
        <fgColor theme="4" tint="0.79998168889431442"/>
        <bgColor rgb="FFA9D08E"/>
      </patternFill>
    </fill>
    <fill>
      <patternFill patternType="solid">
        <fgColor theme="6" tint="0.79998168889431442"/>
        <bgColor rgb="FFF4B084"/>
      </patternFill>
    </fill>
    <fill>
      <patternFill patternType="solid">
        <fgColor theme="9" tint="0.79998168889431442"/>
        <bgColor rgb="FF9BC2E6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8">
    <xf numFmtId="0" fontId="0" fillId="0" borderId="0" xfId="0" applyFont="1" applyAlignment="1"/>
    <xf numFmtId="0" fontId="0" fillId="0" borderId="0" xfId="0" applyFont="1" applyAlignment="1">
      <alignment wrapText="1"/>
    </xf>
    <xf numFmtId="0" fontId="4" fillId="0" borderId="1" xfId="0" applyFont="1" applyBorder="1" applyAlignment="1"/>
    <xf numFmtId="4" fontId="6" fillId="2" borderId="1" xfId="0" applyNumberFormat="1" applyFont="1" applyFill="1" applyBorder="1" applyAlignment="1">
      <alignment horizontal="right"/>
    </xf>
    <xf numFmtId="43" fontId="6" fillId="2" borderId="1" xfId="1" applyFont="1" applyFill="1" applyBorder="1" applyAlignment="1">
      <alignment horizontal="right"/>
    </xf>
    <xf numFmtId="43" fontId="7" fillId="0" borderId="1" xfId="1" applyFont="1" applyBorder="1" applyAlignment="1">
      <alignment horizontal="right"/>
    </xf>
    <xf numFmtId="43" fontId="7" fillId="2" borderId="1" xfId="1" applyFont="1" applyFill="1" applyBorder="1" applyAlignment="1">
      <alignment horizontal="right"/>
    </xf>
    <xf numFmtId="43" fontId="7" fillId="7" borderId="1" xfId="1" applyFont="1" applyFill="1" applyBorder="1" applyAlignment="1">
      <alignment horizontal="right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4" fontId="6" fillId="2" borderId="6" xfId="0" applyNumberFormat="1" applyFont="1" applyFill="1" applyBorder="1" applyAlignment="1">
      <alignment horizontal="right"/>
    </xf>
    <xf numFmtId="43" fontId="6" fillId="2" borderId="6" xfId="1" applyFont="1" applyFill="1" applyBorder="1" applyAlignment="1">
      <alignment horizontal="right"/>
    </xf>
    <xf numFmtId="0" fontId="2" fillId="3" borderId="8" xfId="0" applyFont="1" applyFill="1" applyBorder="1" applyAlignment="1"/>
    <xf numFmtId="4" fontId="5" fillId="3" borderId="8" xfId="0" applyNumberFormat="1" applyFont="1" applyFill="1" applyBorder="1" applyAlignment="1"/>
    <xf numFmtId="4" fontId="5" fillId="3" borderId="9" xfId="0" applyNumberFormat="1" applyFont="1" applyFill="1" applyBorder="1" applyAlignment="1"/>
    <xf numFmtId="43" fontId="7" fillId="7" borderId="1" xfId="1" applyFont="1" applyFill="1" applyBorder="1" applyAlignment="1"/>
    <xf numFmtId="43" fontId="6" fillId="2" borderId="1" xfId="1" applyFont="1" applyFill="1" applyBorder="1" applyAlignment="1"/>
    <xf numFmtId="43" fontId="7" fillId="0" borderId="1" xfId="1" applyFont="1" applyBorder="1" applyAlignment="1"/>
    <xf numFmtId="43" fontId="7" fillId="2" borderId="1" xfId="1" applyFont="1" applyFill="1" applyBorder="1" applyAlignment="1"/>
    <xf numFmtId="43" fontId="7" fillId="2" borderId="6" xfId="1" applyFont="1" applyFill="1" applyBorder="1" applyAlignment="1"/>
    <xf numFmtId="43" fontId="8" fillId="0" borderId="0" xfId="1" applyFont="1" applyAlignment="1"/>
    <xf numFmtId="0" fontId="4" fillId="2" borderId="1" xfId="0" applyFont="1" applyFill="1" applyBorder="1" applyAlignment="1">
      <alignment horizontal="center" wrapText="1"/>
    </xf>
    <xf numFmtId="43" fontId="4" fillId="0" borderId="1" xfId="1" applyFont="1" applyBorder="1" applyAlignment="1"/>
    <xf numFmtId="43" fontId="10" fillId="2" borderId="1" xfId="1" applyFont="1" applyFill="1" applyBorder="1" applyAlignment="1">
      <alignment horizontal="center"/>
    </xf>
    <xf numFmtId="43" fontId="10" fillId="0" borderId="1" xfId="1" applyFont="1" applyBorder="1" applyAlignment="1"/>
    <xf numFmtId="43" fontId="0" fillId="0" borderId="0" xfId="1" applyFont="1" applyAlignment="1"/>
    <xf numFmtId="0" fontId="10" fillId="0" borderId="1" xfId="0" applyFont="1" applyBorder="1" applyAlignment="1"/>
    <xf numFmtId="43" fontId="4" fillId="3" borderId="1" xfId="1" applyFont="1" applyFill="1" applyBorder="1" applyAlignment="1"/>
    <xf numFmtId="43" fontId="11" fillId="0" borderId="0" xfId="1" applyFont="1" applyAlignment="1"/>
    <xf numFmtId="43" fontId="11" fillId="0" borderId="0" xfId="0" applyNumberFormat="1" applyFont="1" applyAlignment="1"/>
    <xf numFmtId="0" fontId="11" fillId="0" borderId="0" xfId="0" applyFont="1" applyAlignment="1"/>
    <xf numFmtId="4" fontId="12" fillId="0" borderId="0" xfId="0" applyNumberFormat="1" applyFont="1" applyAlignment="1"/>
    <xf numFmtId="0" fontId="9" fillId="8" borderId="0" xfId="0" applyFont="1" applyFill="1" applyBorder="1" applyAlignment="1">
      <alignment horizontal="center" vertical="center" textRotation="90" wrapText="1"/>
    </xf>
    <xf numFmtId="0" fontId="2" fillId="9" borderId="0" xfId="0" applyFont="1" applyFill="1" applyBorder="1" applyAlignment="1"/>
    <xf numFmtId="4" fontId="5" fillId="9" borderId="0" xfId="0" applyNumberFormat="1" applyFont="1" applyFill="1" applyBorder="1" applyAlignment="1"/>
    <xf numFmtId="43" fontId="5" fillId="2" borderId="6" xfId="1" applyFont="1" applyFill="1" applyBorder="1" applyAlignment="1"/>
    <xf numFmtId="43" fontId="8" fillId="8" borderId="0" xfId="1" applyFont="1" applyFill="1" applyAlignment="1"/>
    <xf numFmtId="0" fontId="4" fillId="10" borderId="1" xfId="0" applyFont="1" applyFill="1" applyBorder="1" applyAlignment="1">
      <alignment wrapText="1"/>
    </xf>
    <xf numFmtId="0" fontId="4" fillId="11" borderId="1" xfId="0" applyFont="1" applyFill="1" applyBorder="1" applyAlignment="1">
      <alignment horizontal="center" wrapText="1"/>
    </xf>
    <xf numFmtId="0" fontId="4" fillId="12" borderId="1" xfId="0" applyFont="1" applyFill="1" applyBorder="1" applyAlignment="1">
      <alignment horizontal="center" wrapText="1"/>
    </xf>
    <xf numFmtId="0" fontId="4" fillId="13" borderId="1" xfId="0" applyFont="1" applyFill="1" applyBorder="1" applyAlignment="1">
      <alignment horizontal="center" wrapText="1"/>
    </xf>
    <xf numFmtId="0" fontId="9" fillId="0" borderId="5" xfId="0" applyFont="1" applyBorder="1" applyAlignment="1">
      <alignment horizontal="center" vertical="center" textRotation="90" wrapText="1"/>
    </xf>
    <xf numFmtId="0" fontId="9" fillId="0" borderId="7" xfId="0" applyFont="1" applyBorder="1" applyAlignment="1">
      <alignment horizontal="center" vertical="center" textRotation="90" wrapText="1"/>
    </xf>
    <xf numFmtId="0" fontId="1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PORTET%20MUJORE%202024/Qershor%202024/Shendetesia%20-%20Qershor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ejtoria"/>
    </sheetNames>
    <sheetDataSet>
      <sheetData sheetId="0">
        <row r="14">
          <cell r="H14">
            <v>411146.91000000003</v>
          </cell>
        </row>
        <row r="25">
          <cell r="H25">
            <v>148991.87</v>
          </cell>
        </row>
        <row r="41">
          <cell r="H41">
            <v>8483.24</v>
          </cell>
        </row>
        <row r="46">
          <cell r="H46">
            <v>138989.4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4:U51"/>
  <sheetViews>
    <sheetView tabSelected="1" workbookViewId="0">
      <selection activeCell="L16" sqref="L16"/>
    </sheetView>
  </sheetViews>
  <sheetFormatPr defaultColWidth="14.42578125" defaultRowHeight="15.75" customHeight="1" x14ac:dyDescent="0.2"/>
  <cols>
    <col min="1" max="1" width="9.5703125" customWidth="1"/>
    <col min="2" max="2" width="12.42578125" customWidth="1"/>
    <col min="3" max="3" width="12.28515625" customWidth="1"/>
    <col min="4" max="4" width="12.85546875" customWidth="1"/>
    <col min="5" max="5" width="12" customWidth="1"/>
    <col min="6" max="6" width="11.7109375" customWidth="1"/>
    <col min="7" max="7" width="10.85546875" customWidth="1"/>
    <col min="8" max="8" width="11.42578125" customWidth="1"/>
    <col min="9" max="9" width="12.140625" customWidth="1"/>
    <col min="10" max="10" width="12" customWidth="1"/>
    <col min="11" max="11" width="12.140625" customWidth="1"/>
    <col min="12" max="12" width="11.85546875" customWidth="1"/>
    <col min="13" max="13" width="10.140625" customWidth="1"/>
    <col min="14" max="14" width="9.5703125" customWidth="1"/>
    <col min="15" max="15" width="11.7109375" customWidth="1"/>
    <col min="16" max="16" width="12.85546875" customWidth="1"/>
    <col min="17" max="17" width="11.5703125" customWidth="1"/>
    <col min="18" max="18" width="11.140625" customWidth="1"/>
    <col min="19" max="19" width="10.42578125" customWidth="1"/>
    <col min="20" max="20" width="9.7109375" customWidth="1"/>
    <col min="21" max="21" width="11" customWidth="1"/>
    <col min="22" max="22" width="9.5703125" customWidth="1"/>
  </cols>
  <sheetData>
    <row r="4" spans="1:12" ht="15.75" customHeight="1" x14ac:dyDescent="0.2">
      <c r="A4" s="47" t="s">
        <v>35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6" spans="1:12" ht="15.75" customHeight="1" thickBot="1" x14ac:dyDescent="0.25"/>
    <row r="7" spans="1:12" s="1" customFormat="1" ht="75" customHeight="1" x14ac:dyDescent="0.2">
      <c r="A7" s="8" t="s">
        <v>22</v>
      </c>
      <c r="B7" s="9" t="s">
        <v>23</v>
      </c>
      <c r="C7" s="10" t="s">
        <v>0</v>
      </c>
      <c r="D7" s="10" t="s">
        <v>1</v>
      </c>
      <c r="E7" s="11" t="s">
        <v>2</v>
      </c>
      <c r="F7" s="12" t="s">
        <v>3</v>
      </c>
      <c r="G7" s="10" t="s">
        <v>4</v>
      </c>
      <c r="H7" s="10" t="s">
        <v>5</v>
      </c>
      <c r="I7" s="10" t="s">
        <v>6</v>
      </c>
      <c r="J7" s="10" t="s">
        <v>7</v>
      </c>
      <c r="K7" s="10" t="s">
        <v>8</v>
      </c>
      <c r="L7" s="13" t="s">
        <v>9</v>
      </c>
    </row>
    <row r="8" spans="1:12" ht="12.75" x14ac:dyDescent="0.2">
      <c r="A8" s="45">
        <v>2024</v>
      </c>
      <c r="B8" s="2" t="s">
        <v>10</v>
      </c>
      <c r="C8" s="3">
        <v>572963.52</v>
      </c>
      <c r="D8" s="3">
        <v>147246.64000000001</v>
      </c>
      <c r="E8" s="3">
        <v>137191.20000000001</v>
      </c>
      <c r="F8" s="3">
        <v>19476.62</v>
      </c>
      <c r="G8" s="3">
        <v>23450.5</v>
      </c>
      <c r="H8" s="3"/>
      <c r="I8" s="3">
        <v>29460</v>
      </c>
      <c r="J8" s="3">
        <v>24351</v>
      </c>
      <c r="K8" s="3">
        <v>28401</v>
      </c>
      <c r="L8" s="14">
        <f>C8-D8-E8-F8-G8-H8-I8-J8-K8</f>
        <v>163386.56</v>
      </c>
    </row>
    <row r="9" spans="1:12" ht="12.75" x14ac:dyDescent="0.2">
      <c r="A9" s="45"/>
      <c r="B9" s="2" t="s">
        <v>11</v>
      </c>
      <c r="C9" s="3">
        <v>491349.72</v>
      </c>
      <c r="D9" s="3">
        <v>119391.64</v>
      </c>
      <c r="E9" s="3">
        <v>140564.79999999999</v>
      </c>
      <c r="F9" s="3">
        <v>19165.009999999998</v>
      </c>
      <c r="G9" s="3">
        <v>16178.5</v>
      </c>
      <c r="H9" s="3"/>
      <c r="I9" s="3">
        <v>29020.04</v>
      </c>
      <c r="J9" s="3">
        <v>18482</v>
      </c>
      <c r="K9" s="3">
        <v>13314.5</v>
      </c>
      <c r="L9" s="14">
        <f>C9-D9-E9-F9-G9-H9-I9-J9-K9</f>
        <v>135233.22999999995</v>
      </c>
    </row>
    <row r="10" spans="1:12" ht="12.75" x14ac:dyDescent="0.2">
      <c r="A10" s="45"/>
      <c r="B10" s="2" t="s">
        <v>12</v>
      </c>
      <c r="C10" s="7">
        <v>1115172.46</v>
      </c>
      <c r="D10" s="4">
        <v>222718.88</v>
      </c>
      <c r="E10" s="4">
        <v>364821.22</v>
      </c>
      <c r="F10" s="5">
        <v>13375.53</v>
      </c>
      <c r="G10" s="4">
        <v>14998.5</v>
      </c>
      <c r="H10" s="6">
        <v>297868</v>
      </c>
      <c r="I10" s="4">
        <v>31610.25</v>
      </c>
      <c r="J10" s="4">
        <v>24077.75</v>
      </c>
      <c r="K10" s="4">
        <v>11732</v>
      </c>
      <c r="L10" s="14">
        <f t="shared" ref="L10:L18" si="0">C10-D10-E10-F10-G10-H10-I10-J10-K10</f>
        <v>133970.32999999996</v>
      </c>
    </row>
    <row r="11" spans="1:12" ht="12.75" x14ac:dyDescent="0.2">
      <c r="A11" s="45"/>
      <c r="B11" s="2" t="s">
        <v>13</v>
      </c>
      <c r="C11" s="7">
        <v>1049509.46</v>
      </c>
      <c r="D11" s="4">
        <v>514640.88</v>
      </c>
      <c r="E11" s="4">
        <v>227367.02</v>
      </c>
      <c r="F11" s="5">
        <v>19347.93</v>
      </c>
      <c r="G11" s="4">
        <v>17569</v>
      </c>
      <c r="H11" s="6"/>
      <c r="I11" s="4">
        <v>31840.080000000002</v>
      </c>
      <c r="J11" s="4">
        <v>16592.75</v>
      </c>
      <c r="K11" s="4">
        <v>9185</v>
      </c>
      <c r="L11" s="15">
        <f t="shared" si="0"/>
        <v>212966.79999999993</v>
      </c>
    </row>
    <row r="12" spans="1:12" ht="12.75" x14ac:dyDescent="0.2">
      <c r="A12" s="45"/>
      <c r="B12" s="2" t="s">
        <v>14</v>
      </c>
      <c r="C12" s="7">
        <v>1087644.76</v>
      </c>
      <c r="D12" s="4">
        <v>293896.78999999998</v>
      </c>
      <c r="E12" s="4">
        <v>188560.6</v>
      </c>
      <c r="F12" s="5">
        <v>13807.29</v>
      </c>
      <c r="G12" s="4">
        <v>18415.5</v>
      </c>
      <c r="H12" s="6"/>
      <c r="I12" s="4">
        <v>35061.019999999997</v>
      </c>
      <c r="J12" s="4">
        <v>21352.25</v>
      </c>
      <c r="K12" s="4">
        <v>17830</v>
      </c>
      <c r="L12" s="15">
        <f t="shared" si="0"/>
        <v>498721.30999999994</v>
      </c>
    </row>
    <row r="13" spans="1:12" s="24" customFormat="1" ht="12.75" x14ac:dyDescent="0.2">
      <c r="A13" s="45"/>
      <c r="B13" s="2" t="s">
        <v>15</v>
      </c>
      <c r="C13" s="19">
        <v>978198.33</v>
      </c>
      <c r="D13" s="20">
        <v>118828.25</v>
      </c>
      <c r="E13" s="20">
        <v>81655.89</v>
      </c>
      <c r="F13" s="21">
        <v>12179.36</v>
      </c>
      <c r="G13" s="20">
        <v>16270.5</v>
      </c>
      <c r="H13" s="22">
        <v>506660.5</v>
      </c>
      <c r="I13" s="20">
        <v>34130.04</v>
      </c>
      <c r="J13" s="20">
        <v>14365</v>
      </c>
      <c r="K13" s="20">
        <v>8716</v>
      </c>
      <c r="L13" s="23">
        <f t="shared" si="0"/>
        <v>185392.78999999995</v>
      </c>
    </row>
    <row r="14" spans="1:12" ht="12.75" x14ac:dyDescent="0.2">
      <c r="A14" s="45"/>
      <c r="B14" s="2" t="s">
        <v>16</v>
      </c>
      <c r="C14" s="19">
        <v>1003485</v>
      </c>
      <c r="D14" s="20">
        <v>128368.01</v>
      </c>
      <c r="E14" s="20">
        <v>460885</v>
      </c>
      <c r="F14" s="21">
        <v>15211.65</v>
      </c>
      <c r="G14" s="20">
        <v>22139</v>
      </c>
      <c r="H14" s="22"/>
      <c r="I14" s="20">
        <v>42955.06</v>
      </c>
      <c r="J14" s="20">
        <v>21095.5</v>
      </c>
      <c r="K14" s="20">
        <v>5987</v>
      </c>
      <c r="L14" s="23">
        <f t="shared" si="0"/>
        <v>306843.77999999997</v>
      </c>
    </row>
    <row r="15" spans="1:12" ht="12.75" x14ac:dyDescent="0.2">
      <c r="A15" s="45"/>
      <c r="B15" s="2" t="s">
        <v>17</v>
      </c>
      <c r="C15" s="19">
        <v>929718.63</v>
      </c>
      <c r="D15" s="20">
        <v>242177.52</v>
      </c>
      <c r="E15" s="20">
        <v>395722.01</v>
      </c>
      <c r="F15" s="21">
        <v>31200.29</v>
      </c>
      <c r="G15" s="20">
        <v>17801</v>
      </c>
      <c r="H15" s="22"/>
      <c r="I15" s="20">
        <v>38885.01</v>
      </c>
      <c r="J15" s="20">
        <v>25252</v>
      </c>
      <c r="K15" s="20">
        <v>2358</v>
      </c>
      <c r="L15" s="23">
        <f t="shared" si="0"/>
        <v>176322.79999999996</v>
      </c>
    </row>
    <row r="16" spans="1:12" ht="12.75" x14ac:dyDescent="0.2">
      <c r="A16" s="45"/>
      <c r="B16" s="2" t="s">
        <v>18</v>
      </c>
      <c r="C16" s="19">
        <v>758914.26</v>
      </c>
      <c r="D16" s="19">
        <v>257238.86</v>
      </c>
      <c r="E16" s="19">
        <v>258604.22</v>
      </c>
      <c r="F16" s="19">
        <v>23128.54</v>
      </c>
      <c r="G16" s="19">
        <v>27918</v>
      </c>
      <c r="H16" s="19"/>
      <c r="I16" s="19">
        <v>34920.03</v>
      </c>
      <c r="J16" s="19">
        <v>19837.25</v>
      </c>
      <c r="K16" s="19">
        <v>10654</v>
      </c>
      <c r="L16" s="19">
        <f t="shared" si="0"/>
        <v>126613.36000000002</v>
      </c>
    </row>
    <row r="17" spans="1:21" s="29" customFormat="1" ht="12.75" x14ac:dyDescent="0.2">
      <c r="A17" s="45"/>
      <c r="B17" s="26" t="s">
        <v>19</v>
      </c>
      <c r="C17" s="19"/>
      <c r="D17" s="20"/>
      <c r="E17" s="20"/>
      <c r="F17" s="21"/>
      <c r="G17" s="20"/>
      <c r="H17" s="22"/>
      <c r="I17" s="20"/>
      <c r="J17" s="20"/>
      <c r="K17" s="20"/>
      <c r="L17" s="19">
        <f t="shared" si="0"/>
        <v>0</v>
      </c>
    </row>
    <row r="18" spans="1:21" s="24" customFormat="1" ht="12.75" x14ac:dyDescent="0.2">
      <c r="A18" s="45"/>
      <c r="B18" s="26" t="s">
        <v>20</v>
      </c>
      <c r="C18" s="19"/>
      <c r="D18" s="20"/>
      <c r="E18" s="20"/>
      <c r="F18" s="21"/>
      <c r="G18" s="20"/>
      <c r="H18" s="22"/>
      <c r="I18" s="20"/>
      <c r="J18" s="20"/>
      <c r="K18" s="20"/>
      <c r="L18" s="23">
        <f t="shared" si="0"/>
        <v>0</v>
      </c>
      <c r="M18" s="40"/>
    </row>
    <row r="19" spans="1:21" ht="12.75" x14ac:dyDescent="0.2">
      <c r="A19" s="45"/>
      <c r="B19" s="2" t="s">
        <v>21</v>
      </c>
      <c r="C19" s="19"/>
      <c r="D19" s="20"/>
      <c r="E19" s="20"/>
      <c r="F19" s="21"/>
      <c r="G19" s="20"/>
      <c r="H19" s="22"/>
      <c r="I19" s="20"/>
      <c r="J19" s="20"/>
      <c r="K19" s="20"/>
      <c r="L19" s="39"/>
      <c r="N19" s="35"/>
    </row>
    <row r="20" spans="1:21" ht="20.25" customHeight="1" thickBot="1" x14ac:dyDescent="0.25">
      <c r="A20" s="46"/>
      <c r="B20" s="16" t="s">
        <v>37</v>
      </c>
      <c r="C20" s="17">
        <f t="shared" ref="C20:L20" si="1">SUM(C8:C19)</f>
        <v>7986956.1399999997</v>
      </c>
      <c r="D20" s="17">
        <f t="shared" si="1"/>
        <v>2044507.4700000002</v>
      </c>
      <c r="E20" s="17">
        <f t="shared" si="1"/>
        <v>2255371.96</v>
      </c>
      <c r="F20" s="17">
        <f t="shared" si="1"/>
        <v>166892.22</v>
      </c>
      <c r="G20" s="17">
        <f t="shared" si="1"/>
        <v>174740.5</v>
      </c>
      <c r="H20" s="17">
        <f t="shared" si="1"/>
        <v>804528.5</v>
      </c>
      <c r="I20" s="17">
        <f t="shared" si="1"/>
        <v>307881.53000000003</v>
      </c>
      <c r="J20" s="17">
        <f t="shared" si="1"/>
        <v>185405.5</v>
      </c>
      <c r="K20" s="17">
        <f t="shared" si="1"/>
        <v>108177.5</v>
      </c>
      <c r="L20" s="18">
        <f t="shared" si="1"/>
        <v>1939450.96</v>
      </c>
    </row>
    <row r="21" spans="1:21" ht="20.25" customHeight="1" x14ac:dyDescent="0.2">
      <c r="A21" s="36"/>
      <c r="B21" s="37"/>
    </row>
    <row r="22" spans="1:21" ht="65.25" customHeight="1" x14ac:dyDescent="0.2">
      <c r="A22" s="36"/>
      <c r="B22" s="37"/>
      <c r="C22" s="38"/>
      <c r="D22" s="38"/>
      <c r="E22" s="38"/>
      <c r="F22" s="38"/>
      <c r="G22" s="38"/>
      <c r="H22" s="38"/>
      <c r="I22" s="38"/>
      <c r="J22" s="38"/>
      <c r="K22" s="38"/>
      <c r="L22" s="38"/>
    </row>
    <row r="23" spans="1:21" ht="20.25" customHeight="1" x14ac:dyDescent="0.2">
      <c r="A23" s="36"/>
      <c r="B23" s="37"/>
      <c r="C23" s="38"/>
      <c r="D23" s="38"/>
      <c r="E23" s="38"/>
      <c r="F23" s="38"/>
      <c r="G23" s="38"/>
      <c r="H23" s="38"/>
      <c r="I23" s="38"/>
      <c r="J23" s="38"/>
      <c r="K23" s="38"/>
      <c r="L23" s="38"/>
    </row>
    <row r="24" spans="1:21" ht="20.25" customHeight="1" x14ac:dyDescent="0.2">
      <c r="A24" s="36"/>
      <c r="B24" s="37"/>
      <c r="C24" s="38"/>
      <c r="D24" s="38"/>
      <c r="E24" s="38"/>
      <c r="F24" s="38"/>
      <c r="G24" s="38"/>
      <c r="H24" s="38"/>
      <c r="I24" s="38"/>
      <c r="J24" s="38"/>
      <c r="K24" s="38"/>
      <c r="L24" s="38"/>
    </row>
    <row r="25" spans="1:21" ht="20.25" customHeight="1" x14ac:dyDescent="0.2">
      <c r="A25" s="36"/>
      <c r="B25" s="37"/>
      <c r="C25" s="38"/>
      <c r="D25" s="38"/>
      <c r="E25" s="38"/>
      <c r="F25" s="38"/>
      <c r="G25" s="38"/>
      <c r="H25" s="38"/>
      <c r="I25" s="38"/>
      <c r="J25" s="38"/>
      <c r="K25" s="38"/>
      <c r="L25" s="38"/>
    </row>
    <row r="26" spans="1:21" ht="20.25" customHeight="1" x14ac:dyDescent="0.2">
      <c r="A26" s="36"/>
      <c r="B26" s="37"/>
      <c r="C26" s="38"/>
      <c r="D26" s="38"/>
      <c r="E26" s="38"/>
      <c r="F26" s="38"/>
      <c r="G26" s="38"/>
      <c r="H26" s="38"/>
      <c r="I26" s="38"/>
      <c r="J26" s="38"/>
      <c r="K26" s="38"/>
      <c r="L26" s="38"/>
    </row>
    <row r="27" spans="1:21" ht="15.75" customHeight="1" x14ac:dyDescent="0.2">
      <c r="A27" s="47" t="s">
        <v>34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</row>
    <row r="29" spans="1:21" s="1" customFormat="1" ht="36.75" customHeight="1" x14ac:dyDescent="0.2">
      <c r="A29" s="41" t="s">
        <v>36</v>
      </c>
      <c r="B29" s="25" t="s">
        <v>24</v>
      </c>
      <c r="C29" s="25" t="s">
        <v>25</v>
      </c>
      <c r="D29" s="42" t="s">
        <v>26</v>
      </c>
      <c r="E29" s="25" t="s">
        <v>27</v>
      </c>
      <c r="F29" s="25" t="s">
        <v>28</v>
      </c>
      <c r="G29" s="25" t="s">
        <v>29</v>
      </c>
      <c r="H29" s="25" t="s">
        <v>30</v>
      </c>
      <c r="I29" s="25" t="s">
        <v>31</v>
      </c>
      <c r="J29" s="43" t="s">
        <v>32</v>
      </c>
      <c r="K29" s="25" t="s">
        <v>27</v>
      </c>
      <c r="L29" s="25" t="s">
        <v>28</v>
      </c>
      <c r="M29" s="25" t="s">
        <v>29</v>
      </c>
      <c r="N29" s="25" t="s">
        <v>30</v>
      </c>
      <c r="O29" s="25" t="s">
        <v>31</v>
      </c>
      <c r="P29" s="44" t="s">
        <v>33</v>
      </c>
      <c r="Q29" s="25" t="s">
        <v>27</v>
      </c>
      <c r="R29" s="25" t="s">
        <v>28</v>
      </c>
      <c r="S29" s="25" t="s">
        <v>29</v>
      </c>
      <c r="T29" s="25" t="s">
        <v>30</v>
      </c>
      <c r="U29" s="25" t="s">
        <v>31</v>
      </c>
    </row>
    <row r="30" spans="1:21" s="29" customFormat="1" ht="12.75" x14ac:dyDescent="0.2">
      <c r="A30" s="26" t="s">
        <v>10</v>
      </c>
      <c r="B30" s="26">
        <f>D30+J30+P30</f>
        <v>3157540.8000000003</v>
      </c>
      <c r="C30" s="26">
        <f>D30+J30+P30</f>
        <v>3157540.8000000003</v>
      </c>
      <c r="D30" s="27">
        <f>E30+F30+G30+H30+I30</f>
        <v>1276082.81</v>
      </c>
      <c r="E30" s="28">
        <v>280246.71999999997</v>
      </c>
      <c r="F30" s="28">
        <v>182620.46</v>
      </c>
      <c r="G30" s="28"/>
      <c r="H30" s="28"/>
      <c r="I30" s="28">
        <v>813215.63</v>
      </c>
      <c r="J30" s="28">
        <f>K30+L30+M30+N30+O30</f>
        <v>1502967.81</v>
      </c>
      <c r="K30" s="28">
        <v>1502967.81</v>
      </c>
      <c r="L30" s="28"/>
      <c r="M30" s="28"/>
      <c r="N30" s="28"/>
      <c r="O30" s="28"/>
      <c r="P30" s="28">
        <f>Q30+R30+S30+T30+U30</f>
        <v>378490.18</v>
      </c>
      <c r="Q30" s="28">
        <f>359421.91+19068.27</f>
        <v>378490.18</v>
      </c>
      <c r="R30" s="28"/>
      <c r="S30" s="28"/>
      <c r="T30" s="28"/>
      <c r="U30" s="28"/>
    </row>
    <row r="31" spans="1:21" s="29" customFormat="1" ht="12.75" x14ac:dyDescent="0.2">
      <c r="A31" s="26" t="s">
        <v>11</v>
      </c>
      <c r="B31" s="26">
        <f>D31+J31+P31</f>
        <v>5158758.74</v>
      </c>
      <c r="C31" s="26">
        <f>D31+J31+P31</f>
        <v>5158758.74</v>
      </c>
      <c r="D31" s="27">
        <f>E31+F31+G31+H31+I31</f>
        <v>2082476.31</v>
      </c>
      <c r="E31" s="28">
        <v>256601.82</v>
      </c>
      <c r="F31" s="28">
        <v>482643.68</v>
      </c>
      <c r="G31" s="28">
        <v>7000</v>
      </c>
      <c r="H31" s="28">
        <v>109400</v>
      </c>
      <c r="I31" s="28">
        <v>1226830.81</v>
      </c>
      <c r="J31" s="28">
        <f>K31+L31+M31+N31+O31</f>
        <v>2400595.7200000002</v>
      </c>
      <c r="K31" s="28">
        <v>1586322.33</v>
      </c>
      <c r="L31" s="28">
        <v>148931.96</v>
      </c>
      <c r="M31" s="28">
        <v>13661.25</v>
      </c>
      <c r="N31" s="28"/>
      <c r="O31" s="28">
        <v>651680.18000000005</v>
      </c>
      <c r="P31" s="28">
        <f>Q31+R31+S31+T31+U31</f>
        <v>675686.71</v>
      </c>
      <c r="Q31" s="28">
        <f>432934.04+22297.47</f>
        <v>455231.51</v>
      </c>
      <c r="R31" s="28">
        <f>198666.57+9788.63</f>
        <v>208455.2</v>
      </c>
      <c r="S31" s="28">
        <f>10000+2000</f>
        <v>12000</v>
      </c>
      <c r="T31" s="28"/>
      <c r="U31" s="28"/>
    </row>
    <row r="32" spans="1:21" s="29" customFormat="1" ht="12.75" x14ac:dyDescent="0.2">
      <c r="A32" s="26" t="s">
        <v>12</v>
      </c>
      <c r="B32" s="26">
        <f>D32+J32+P32</f>
        <v>5690656.6100000003</v>
      </c>
      <c r="C32" s="26">
        <f>D32+J32+P32</f>
        <v>5690656.6100000003</v>
      </c>
      <c r="D32" s="27">
        <f>E32+F32+G32+H32+I32</f>
        <v>2430081.4000000004</v>
      </c>
      <c r="E32" s="28">
        <v>255475.5</v>
      </c>
      <c r="F32" s="28">
        <v>435236.4</v>
      </c>
      <c r="G32" s="28">
        <v>25999.58</v>
      </c>
      <c r="H32" s="28">
        <v>91198.05</v>
      </c>
      <c r="I32" s="28">
        <v>1622171.87</v>
      </c>
      <c r="J32" s="28">
        <f>K32+L32+M32+N32+O32</f>
        <v>2489990.4300000002</v>
      </c>
      <c r="K32" s="28">
        <v>1984211.31</v>
      </c>
      <c r="L32" s="28">
        <v>219232.31</v>
      </c>
      <c r="M32" s="28">
        <v>14399.81</v>
      </c>
      <c r="N32" s="28"/>
      <c r="O32" s="28">
        <v>272147</v>
      </c>
      <c r="P32" s="28">
        <f>Q32+R32+S32+T32+U32</f>
        <v>770584.78</v>
      </c>
      <c r="Q32" s="28">
        <f>380324.95+25912.42</f>
        <v>406237.37</v>
      </c>
      <c r="R32" s="28">
        <f>197101.67+20366.1</f>
        <v>217467.77000000002</v>
      </c>
      <c r="S32" s="28">
        <f>9025.49+0</f>
        <v>9025.49</v>
      </c>
      <c r="T32" s="28"/>
      <c r="U32" s="28">
        <f>117500+20354.15</f>
        <v>137854.15</v>
      </c>
    </row>
    <row r="33" spans="1:21" s="29" customFormat="1" ht="12.75" x14ac:dyDescent="0.2">
      <c r="A33" s="26" t="s">
        <v>13</v>
      </c>
      <c r="B33" s="26">
        <f>D33+J33+P33</f>
        <v>5821581.0899999989</v>
      </c>
      <c r="C33" s="26">
        <f>D33+J33+P33</f>
        <v>5821581.0899999989</v>
      </c>
      <c r="D33" s="27">
        <f>E33+F33+G33+H33+I33</f>
        <v>2961387.8899999997</v>
      </c>
      <c r="E33" s="28">
        <v>254632</v>
      </c>
      <c r="F33" s="28">
        <v>863612.36</v>
      </c>
      <c r="G33" s="28">
        <v>44289.05</v>
      </c>
      <c r="H33" s="28">
        <v>524134.82</v>
      </c>
      <c r="I33" s="28">
        <v>1274719.6599999999</v>
      </c>
      <c r="J33" s="28">
        <f>K33+L33+M33+N33+O33</f>
        <v>2122047.0699999998</v>
      </c>
      <c r="K33" s="28">
        <v>1749185.98</v>
      </c>
      <c r="L33" s="28">
        <v>166191.28</v>
      </c>
      <c r="M33" s="28">
        <v>52486.48</v>
      </c>
      <c r="N33" s="28"/>
      <c r="O33" s="28">
        <v>154183.32999999999</v>
      </c>
      <c r="P33" s="28">
        <f>Q33+R33+S33+T33+U33</f>
        <v>738146.13</v>
      </c>
      <c r="Q33" s="28">
        <f>388475.64+29551.14</f>
        <v>418026.78</v>
      </c>
      <c r="R33" s="28">
        <f>198091.23+78363.48</f>
        <v>276454.71000000002</v>
      </c>
      <c r="S33" s="28">
        <f>8502.26+3983.53</f>
        <v>12485.79</v>
      </c>
      <c r="T33" s="28"/>
      <c r="U33" s="28">
        <f>10000+21178.85</f>
        <v>31178.85</v>
      </c>
    </row>
    <row r="34" spans="1:21" s="29" customFormat="1" ht="12.75" x14ac:dyDescent="0.2">
      <c r="A34" s="26" t="s">
        <v>14</v>
      </c>
      <c r="B34" s="26">
        <f>D34+J34+P34</f>
        <v>5532718.9400000004</v>
      </c>
      <c r="C34" s="26">
        <f>D34+J34+P34</f>
        <v>5532718.9400000004</v>
      </c>
      <c r="D34" s="27">
        <f>E34+F34+G34+H34+I34</f>
        <v>2923344.44</v>
      </c>
      <c r="E34" s="27">
        <v>256109.53</v>
      </c>
      <c r="F34" s="27">
        <v>576740.61</v>
      </c>
      <c r="G34" s="27">
        <v>115684.4</v>
      </c>
      <c r="H34" s="27">
        <v>860655</v>
      </c>
      <c r="I34" s="27">
        <v>1114154.8999999999</v>
      </c>
      <c r="J34" s="28">
        <f>K34+L34+M34+N34+O34</f>
        <v>1896800.27</v>
      </c>
      <c r="K34" s="28">
        <v>1603058.56</v>
      </c>
      <c r="L34" s="28">
        <v>152327.60999999999</v>
      </c>
      <c r="M34" s="28">
        <v>61414.1</v>
      </c>
      <c r="N34" s="28"/>
      <c r="O34" s="28">
        <v>80000</v>
      </c>
      <c r="P34" s="28">
        <f>Q34+R34+S34+T34+U34</f>
        <v>712574.2300000001</v>
      </c>
      <c r="Q34" s="28">
        <v>412277.99000000005</v>
      </c>
      <c r="R34" s="28">
        <v>244798.1</v>
      </c>
      <c r="S34" s="28">
        <v>10498.14</v>
      </c>
      <c r="T34" s="28"/>
      <c r="U34" s="28">
        <v>45000</v>
      </c>
    </row>
    <row r="35" spans="1:21" ht="12.75" x14ac:dyDescent="0.2">
      <c r="A35" s="2" t="s">
        <v>15</v>
      </c>
      <c r="B35" s="26">
        <f t="shared" ref="B35:B41" si="2">D35+J35+P35</f>
        <v>4978098.8099999996</v>
      </c>
      <c r="C35" s="26">
        <f t="shared" ref="C35:C41" si="3">D35+J35+P35</f>
        <v>4978098.8099999996</v>
      </c>
      <c r="D35" s="27">
        <f t="shared" ref="D35:D41" si="4">E35+F35+G35+H35+I35</f>
        <v>2316304.83</v>
      </c>
      <c r="E35" s="27">
        <v>256894</v>
      </c>
      <c r="F35" s="27">
        <v>566534.93999999994</v>
      </c>
      <c r="G35" s="27">
        <v>64202.33</v>
      </c>
      <c r="H35" s="27">
        <v>154435</v>
      </c>
      <c r="I35" s="27">
        <v>1274238.56</v>
      </c>
      <c r="J35" s="28">
        <f t="shared" ref="J35:J41" si="5">K35+L35+M35+N35+O35</f>
        <v>1954182.5599999998</v>
      </c>
      <c r="K35" s="28">
        <v>1632055</v>
      </c>
      <c r="L35" s="28">
        <v>171461.66</v>
      </c>
      <c r="M35" s="28"/>
      <c r="N35" s="28"/>
      <c r="O35" s="28">
        <v>150665.9</v>
      </c>
      <c r="P35" s="28">
        <f t="shared" ref="P35:P41" si="6">Q35+R35+S35+T35+U35</f>
        <v>707611.42</v>
      </c>
      <c r="Q35" s="28">
        <f>[1]Drejtoria!$H$14</f>
        <v>411146.91000000003</v>
      </c>
      <c r="R35" s="28">
        <f>[1]Drejtoria!$H$25</f>
        <v>148991.87</v>
      </c>
      <c r="S35" s="28">
        <f>[1]Drejtoria!$H$41</f>
        <v>8483.24</v>
      </c>
      <c r="T35" s="28"/>
      <c r="U35" s="28">
        <f>[1]Drejtoria!$H$46</f>
        <v>138989.4</v>
      </c>
    </row>
    <row r="36" spans="1:21" s="29" customFormat="1" ht="12.75" x14ac:dyDescent="0.2">
      <c r="A36" s="26" t="s">
        <v>16</v>
      </c>
      <c r="B36" s="26">
        <f t="shared" si="2"/>
        <v>6558741.7300000004</v>
      </c>
      <c r="C36" s="26">
        <f t="shared" si="3"/>
        <v>6558741.7300000004</v>
      </c>
      <c r="D36" s="27">
        <f t="shared" si="4"/>
        <v>3881495.2800000003</v>
      </c>
      <c r="E36" s="28">
        <v>253337.74</v>
      </c>
      <c r="F36" s="28">
        <v>925123.17</v>
      </c>
      <c r="G36" s="28">
        <v>27556.3</v>
      </c>
      <c r="H36" s="28">
        <v>428602</v>
      </c>
      <c r="I36" s="28">
        <v>2246876.0699999998</v>
      </c>
      <c r="J36" s="28">
        <f t="shared" si="5"/>
        <v>2065803.9700000002</v>
      </c>
      <c r="K36" s="28">
        <v>1571081.37</v>
      </c>
      <c r="L36" s="28">
        <v>223495.44</v>
      </c>
      <c r="M36" s="28">
        <v>33393.85</v>
      </c>
      <c r="N36" s="28"/>
      <c r="O36" s="28">
        <v>237833.31</v>
      </c>
      <c r="P36" s="28">
        <f t="shared" si="6"/>
        <v>611442.48</v>
      </c>
      <c r="Q36" s="28">
        <f>392054.44+28719.73</f>
        <v>420774.17</v>
      </c>
      <c r="R36" s="28">
        <f>38688.83+75805.09</f>
        <v>114493.92</v>
      </c>
      <c r="S36" s="28">
        <f>6204.4+1469.39</f>
        <v>7673.79</v>
      </c>
      <c r="T36" s="28"/>
      <c r="U36" s="28">
        <f>38500.6+30000</f>
        <v>68500.600000000006</v>
      </c>
    </row>
    <row r="37" spans="1:21" s="29" customFormat="1" ht="12.75" x14ac:dyDescent="0.2">
      <c r="A37" s="26" t="s">
        <v>17</v>
      </c>
      <c r="B37" s="26">
        <f t="shared" si="2"/>
        <v>5308606.6400000006</v>
      </c>
      <c r="C37" s="26">
        <f t="shared" si="3"/>
        <v>5308606.6400000006</v>
      </c>
      <c r="D37" s="27">
        <f t="shared" si="4"/>
        <v>3026107.58</v>
      </c>
      <c r="E37" s="28">
        <v>250326.74</v>
      </c>
      <c r="F37" s="28">
        <v>514291.77</v>
      </c>
      <c r="G37" s="28">
        <v>16387.650000000001</v>
      </c>
      <c r="H37" s="28">
        <v>629845.4</v>
      </c>
      <c r="I37" s="28">
        <v>1615256.02</v>
      </c>
      <c r="J37" s="28">
        <f t="shared" si="5"/>
        <v>1724160.9500000002</v>
      </c>
      <c r="K37" s="28">
        <v>1505842.04</v>
      </c>
      <c r="L37" s="28">
        <v>49110.55</v>
      </c>
      <c r="M37" s="28"/>
      <c r="N37" s="28"/>
      <c r="O37" s="28">
        <v>169208.36</v>
      </c>
      <c r="P37" s="28">
        <f>Q37+R37+S37+T37+U37</f>
        <v>558338.11</v>
      </c>
      <c r="Q37" s="28">
        <f>417789+28725.23</f>
        <v>446514.23</v>
      </c>
      <c r="R37" s="28">
        <f>39801.53+61480.75</f>
        <v>101282.28</v>
      </c>
      <c r="S37" s="28">
        <f>10541.6</f>
        <v>10541.6</v>
      </c>
      <c r="T37" s="28"/>
      <c r="U37" s="28">
        <f>0</f>
        <v>0</v>
      </c>
    </row>
    <row r="38" spans="1:21" s="29" customFormat="1" ht="12.75" x14ac:dyDescent="0.2">
      <c r="A38" s="26" t="s">
        <v>18</v>
      </c>
      <c r="B38" s="26">
        <f t="shared" si="2"/>
        <v>0</v>
      </c>
      <c r="C38" s="26">
        <f t="shared" si="3"/>
        <v>0</v>
      </c>
      <c r="D38" s="27">
        <f t="shared" si="4"/>
        <v>0</v>
      </c>
      <c r="E38" s="28"/>
      <c r="F38" s="28"/>
      <c r="G38" s="28"/>
      <c r="H38" s="28"/>
      <c r="I38" s="28"/>
      <c r="J38" s="28">
        <f t="shared" si="5"/>
        <v>0</v>
      </c>
      <c r="K38" s="28"/>
      <c r="L38" s="28"/>
      <c r="M38" s="28"/>
      <c r="N38" s="28"/>
      <c r="O38" s="28"/>
      <c r="P38" s="28">
        <f t="shared" si="6"/>
        <v>0</v>
      </c>
      <c r="Q38" s="28"/>
      <c r="R38" s="28"/>
      <c r="S38" s="28"/>
      <c r="T38" s="28"/>
      <c r="U38" s="28"/>
    </row>
    <row r="39" spans="1:21" s="29" customFormat="1" ht="12.75" x14ac:dyDescent="0.2">
      <c r="A39" s="26" t="s">
        <v>19</v>
      </c>
      <c r="B39" s="26">
        <f t="shared" si="2"/>
        <v>0</v>
      </c>
      <c r="C39" s="26">
        <f t="shared" si="3"/>
        <v>0</v>
      </c>
      <c r="D39" s="27">
        <f t="shared" si="4"/>
        <v>0</v>
      </c>
      <c r="E39" s="28"/>
      <c r="F39" s="28"/>
      <c r="G39" s="28"/>
      <c r="H39" s="28"/>
      <c r="I39" s="28"/>
      <c r="J39" s="28">
        <f t="shared" si="5"/>
        <v>0</v>
      </c>
      <c r="K39" s="28"/>
      <c r="L39" s="28"/>
      <c r="M39" s="28"/>
      <c r="N39" s="28"/>
      <c r="O39" s="28"/>
      <c r="P39" s="28">
        <f t="shared" si="6"/>
        <v>0</v>
      </c>
      <c r="Q39" s="28"/>
      <c r="R39" s="28"/>
      <c r="S39" s="28"/>
      <c r="T39" s="28"/>
      <c r="U39" s="28"/>
    </row>
    <row r="40" spans="1:21" ht="12.75" x14ac:dyDescent="0.2">
      <c r="A40" s="2" t="s">
        <v>20</v>
      </c>
      <c r="B40" s="26">
        <f t="shared" si="2"/>
        <v>0</v>
      </c>
      <c r="C40" s="26">
        <f t="shared" si="3"/>
        <v>0</v>
      </c>
      <c r="D40" s="27">
        <f t="shared" si="4"/>
        <v>0</v>
      </c>
      <c r="E40" s="27"/>
      <c r="F40" s="27"/>
      <c r="G40" s="27"/>
      <c r="H40" s="27"/>
      <c r="I40" s="27"/>
      <c r="J40" s="28">
        <f t="shared" si="5"/>
        <v>0</v>
      </c>
      <c r="K40" s="27"/>
      <c r="L40" s="27"/>
      <c r="M40" s="27"/>
      <c r="N40" s="27"/>
      <c r="O40" s="27"/>
      <c r="P40" s="28">
        <f t="shared" si="6"/>
        <v>0</v>
      </c>
      <c r="Q40" s="27"/>
      <c r="R40" s="27"/>
      <c r="S40" s="27"/>
      <c r="T40" s="27"/>
      <c r="U40" s="27"/>
    </row>
    <row r="41" spans="1:21" ht="12.75" x14ac:dyDescent="0.2">
      <c r="A41" s="2" t="s">
        <v>21</v>
      </c>
      <c r="B41" s="26">
        <f t="shared" si="2"/>
        <v>0</v>
      </c>
      <c r="C41" s="26">
        <f t="shared" si="3"/>
        <v>0</v>
      </c>
      <c r="D41" s="27">
        <f t="shared" si="4"/>
        <v>0</v>
      </c>
      <c r="E41" s="30"/>
      <c r="F41" s="30"/>
      <c r="G41" s="30"/>
      <c r="H41" s="30"/>
      <c r="I41" s="30"/>
      <c r="J41" s="28">
        <f t="shared" si="5"/>
        <v>0</v>
      </c>
      <c r="K41" s="30"/>
      <c r="L41" s="30"/>
      <c r="M41" s="30"/>
      <c r="N41" s="30"/>
      <c r="O41" s="30"/>
      <c r="P41" s="28">
        <f t="shared" si="6"/>
        <v>0</v>
      </c>
      <c r="Q41" s="30"/>
      <c r="R41" s="30"/>
      <c r="S41" s="30"/>
      <c r="T41" s="30"/>
      <c r="U41" s="30"/>
    </row>
    <row r="42" spans="1:21" s="29" customFormat="1" ht="12.75" x14ac:dyDescent="0.2">
      <c r="A42" s="31" t="s">
        <v>37</v>
      </c>
      <c r="B42" s="31">
        <f>SUM(B30:B41)</f>
        <v>42206703.359999999</v>
      </c>
      <c r="C42" s="31">
        <f t="shared" ref="C42:U42" si="7">SUM(C30:C41)</f>
        <v>42206703.359999999</v>
      </c>
      <c r="D42" s="31">
        <f t="shared" si="7"/>
        <v>20897280.539999999</v>
      </c>
      <c r="E42" s="31">
        <f t="shared" si="7"/>
        <v>2063624.05</v>
      </c>
      <c r="F42" s="31">
        <f t="shared" si="7"/>
        <v>4546803.3899999997</v>
      </c>
      <c r="G42" s="31">
        <f t="shared" si="7"/>
        <v>301119.31</v>
      </c>
      <c r="H42" s="31">
        <f t="shared" si="7"/>
        <v>2798270.27</v>
      </c>
      <c r="I42" s="31">
        <f t="shared" si="7"/>
        <v>11187463.52</v>
      </c>
      <c r="J42" s="31">
        <f t="shared" si="7"/>
        <v>16156548.780000001</v>
      </c>
      <c r="K42" s="31">
        <f t="shared" si="7"/>
        <v>13134724.399999999</v>
      </c>
      <c r="L42" s="31">
        <f t="shared" si="7"/>
        <v>1130750.81</v>
      </c>
      <c r="M42" s="31">
        <f t="shared" si="7"/>
        <v>175355.49000000002</v>
      </c>
      <c r="N42" s="31">
        <f t="shared" si="7"/>
        <v>0</v>
      </c>
      <c r="O42" s="31">
        <f t="shared" si="7"/>
        <v>1715718.08</v>
      </c>
      <c r="P42" s="31">
        <f t="shared" si="7"/>
        <v>5152874.04</v>
      </c>
      <c r="Q42" s="31">
        <f t="shared" si="7"/>
        <v>3348699.14</v>
      </c>
      <c r="R42" s="31">
        <f t="shared" si="7"/>
        <v>1311943.8499999999</v>
      </c>
      <c r="S42" s="31">
        <f t="shared" si="7"/>
        <v>70708.05</v>
      </c>
      <c r="T42" s="31">
        <f t="shared" si="7"/>
        <v>0</v>
      </c>
      <c r="U42" s="31">
        <f t="shared" si="7"/>
        <v>421523</v>
      </c>
    </row>
    <row r="44" spans="1:21" ht="15.75" customHeight="1" x14ac:dyDescent="0.2">
      <c r="E44" s="33"/>
      <c r="F44" s="33"/>
      <c r="G44" s="33"/>
      <c r="H44" s="33"/>
      <c r="I44" s="33"/>
    </row>
    <row r="45" spans="1:21" ht="15.75" customHeight="1" x14ac:dyDescent="0.2">
      <c r="E45" s="33"/>
      <c r="P45" s="32"/>
      <c r="Q45" s="32"/>
      <c r="R45" s="33"/>
    </row>
    <row r="46" spans="1:21" ht="15.75" customHeight="1" x14ac:dyDescent="0.2">
      <c r="E46" s="33"/>
      <c r="P46" s="32"/>
      <c r="Q46" s="32"/>
      <c r="R46" s="33"/>
    </row>
    <row r="47" spans="1:21" ht="15.75" customHeight="1" x14ac:dyDescent="0.2">
      <c r="E47" s="33"/>
      <c r="O47" s="32"/>
      <c r="P47" s="32"/>
      <c r="Q47" s="32"/>
      <c r="R47" s="33"/>
    </row>
    <row r="48" spans="1:21" ht="15.75" customHeight="1" x14ac:dyDescent="0.2">
      <c r="E48" s="33"/>
      <c r="I48" s="33"/>
      <c r="P48" s="32"/>
      <c r="Q48" s="32"/>
      <c r="R48" s="33"/>
      <c r="S48" s="32"/>
    </row>
    <row r="49" spans="5:18" ht="15.75" customHeight="1" x14ac:dyDescent="0.2">
      <c r="E49" s="33"/>
      <c r="P49" s="32"/>
      <c r="Q49" s="32"/>
      <c r="R49" s="33"/>
    </row>
    <row r="50" spans="5:18" ht="15.75" customHeight="1" x14ac:dyDescent="0.2">
      <c r="E50" s="34"/>
      <c r="P50" s="32"/>
      <c r="Q50" s="32"/>
      <c r="R50" s="33"/>
    </row>
    <row r="51" spans="5:18" ht="15.75" customHeight="1" x14ac:dyDescent="0.2">
      <c r="P51" s="32"/>
      <c r="Q51" s="32"/>
      <c r="R51" s="33"/>
    </row>
  </sheetData>
  <mergeCells count="3">
    <mergeCell ref="A8:A20"/>
    <mergeCell ref="A4:L4"/>
    <mergeCell ref="A27:U27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Raporti mujor i TH dhe shpenzim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Emire Mashkulli</dc:creator>
  <cp:lastModifiedBy>Emire Mashkulli</cp:lastModifiedBy>
  <cp:lastPrinted>2024-08-23T09:07:27Z</cp:lastPrinted>
  <dcterms:created xsi:type="dcterms:W3CDTF">2021-02-25T07:44:21Z</dcterms:created>
  <dcterms:modified xsi:type="dcterms:W3CDTF">2024-10-23T11:41:34Z</dcterms:modified>
</cp:coreProperties>
</file>